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rdf.sharepoint.com/sites/Internal/Documents/Jaron/Work processes/Repayments/Small companies repayment model/"/>
    </mc:Choice>
  </mc:AlternateContent>
  <xr:revisionPtr revIDLastSave="15" documentId="8_{6270B988-5B86-4F3A-9DEF-305DEBCAD2A4}" xr6:coauthVersionLast="47" xr6:coauthVersionMax="47" xr10:uidLastSave="{9520B2C4-8568-45DE-95AA-34DD311B23D8}"/>
  <bookViews>
    <workbookView xWindow="-120" yWindow="-120" windowWidth="29040" windowHeight="17520" xr2:uid="{F2919FB8-A01D-4002-B920-5F85511007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O24" i="1" s="1"/>
  <c r="C7" i="1"/>
  <c r="D20" i="1"/>
  <c r="D19" i="1"/>
  <c r="D18" i="1"/>
  <c r="D17" i="1"/>
  <c r="C16" i="1"/>
  <c r="C17" i="1"/>
  <c r="C18" i="1"/>
  <c r="C19" i="1"/>
  <c r="C15" i="1"/>
  <c r="C10" i="1"/>
  <c r="I18" i="1"/>
  <c r="I19" i="1"/>
  <c r="I20" i="1"/>
  <c r="I21" i="1"/>
  <c r="I17" i="1"/>
  <c r="N17" i="1"/>
  <c r="M16" i="1"/>
  <c r="N18" i="1"/>
  <c r="N19" i="1"/>
  <c r="N20" i="1"/>
  <c r="N21" i="1"/>
  <c r="M17" i="1"/>
  <c r="M18" i="1"/>
  <c r="M19" i="1"/>
  <c r="M15" i="1"/>
  <c r="I24" i="1"/>
  <c r="H16" i="1"/>
  <c r="H17" i="1"/>
  <c r="H18" i="1"/>
  <c r="H19" i="1"/>
  <c r="H15" i="1"/>
  <c r="C9" i="1"/>
  <c r="O16" i="1"/>
  <c r="O17" i="1"/>
  <c r="O18" i="1"/>
  <c r="O19" i="1"/>
  <c r="O20" i="1"/>
  <c r="O21" i="1"/>
  <c r="O22" i="1"/>
  <c r="O15" i="1"/>
  <c r="O23" i="1" l="1"/>
  <c r="O25" i="1" s="1"/>
  <c r="N24" i="1"/>
  <c r="H25" i="1"/>
  <c r="I25" i="1"/>
  <c r="M25" i="1"/>
  <c r="M24" i="1"/>
  <c r="C24" i="1"/>
  <c r="D24" i="1"/>
  <c r="D21" i="1" s="1"/>
  <c r="H24" i="1"/>
  <c r="N25" i="1"/>
  <c r="C25" i="1"/>
  <c r="D25" i="1" l="1"/>
</calcChain>
</file>

<file path=xl/sharedStrings.xml><?xml version="1.0" encoding="utf-8"?>
<sst xmlns="http://schemas.openxmlformats.org/spreadsheetml/2006/main" count="71" uniqueCount="40">
  <si>
    <t>Year 1</t>
  </si>
  <si>
    <t>Year 2</t>
  </si>
  <si>
    <t>Year 3</t>
  </si>
  <si>
    <t>Year 4</t>
  </si>
  <si>
    <t>Year 5</t>
  </si>
  <si>
    <t>Year 6</t>
  </si>
  <si>
    <t>Year 7</t>
  </si>
  <si>
    <t>Grant received</t>
  </si>
  <si>
    <t>SCT</t>
  </si>
  <si>
    <t>Non-SCT</t>
  </si>
  <si>
    <t>Year 8</t>
  </si>
  <si>
    <t>year 9</t>
  </si>
  <si>
    <t>Max repayment SCT</t>
  </si>
  <si>
    <t>Annual Rev</t>
  </si>
  <si>
    <t>SCT + 2Y</t>
  </si>
  <si>
    <t>Total Paid</t>
  </si>
  <si>
    <t>Max "Full repayment"</t>
  </si>
  <si>
    <t>BIRD - Comparison of Repayment Models</t>
  </si>
  <si>
    <t xml:space="preserve"> 7% of revenues growth (vs. base year). Up to 5 years of payment. Paid annualy  </t>
  </si>
  <si>
    <t xml:space="preserve">SCT </t>
  </si>
  <si>
    <t xml:space="preserve">Non-SCT </t>
  </si>
  <si>
    <t>SCT+2</t>
  </si>
  <si>
    <t>Assumptions</t>
  </si>
  <si>
    <t>*</t>
  </si>
  <si>
    <t>Year</t>
  </si>
  <si>
    <t>Y0- Base Line**</t>
  </si>
  <si>
    <t xml:space="preserve">** </t>
  </si>
  <si>
    <t>Notes</t>
  </si>
  <si>
    <t>Repayments - Example 1</t>
  </si>
  <si>
    <t>Repayments - Example 2</t>
  </si>
  <si>
    <t>Repayments - Example 3</t>
  </si>
  <si>
    <t>5 years end</t>
  </si>
  <si>
    <t>Max repayment Non - SCT</t>
  </si>
  <si>
    <t>Indexed grant after 7 years</t>
  </si>
  <si>
    <t xml:space="preserve"> 5% of "product line sales". Paid until completion of grant (max 150%*indexed). No cut-off time. Paid every 6 months. </t>
  </si>
  <si>
    <t>SCT model can be chosen by small companies only (less than $2MM)</t>
  </si>
  <si>
    <t>Year 0 - Base line</t>
  </si>
  <si>
    <t>SCT -  Full Repayment within 3 years</t>
  </si>
  <si>
    <t>SCT  - 1 payment (within 5 years)</t>
  </si>
  <si>
    <t>Revenues as of the 1st year of project (Year of Effective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</si>
</sst>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u val="singleAccounting"/>
      <sz val="12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9" fontId="4" fillId="0" borderId="0" xfId="2" applyFont="1" applyAlignment="1">
      <alignment horizontal="left"/>
    </xf>
    <xf numFmtId="164" fontId="2" fillId="3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left"/>
    </xf>
    <xf numFmtId="164" fontId="2" fillId="4" borderId="0" xfId="1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164" fontId="5" fillId="0" borderId="0" xfId="1" applyNumberFormat="1" applyFont="1" applyAlignment="1">
      <alignment horizontal="left"/>
    </xf>
    <xf numFmtId="164" fontId="4" fillId="2" borderId="0" xfId="1" applyNumberFormat="1" applyFont="1" applyFill="1" applyAlignment="1">
      <alignment horizontal="left"/>
    </xf>
    <xf numFmtId="164" fontId="2" fillId="0" borderId="0" xfId="1" applyNumberFormat="1" applyFont="1" applyAlignment="1">
      <alignment horizontal="center"/>
    </xf>
    <xf numFmtId="164" fontId="4" fillId="0" borderId="1" xfId="1" applyNumberFormat="1" applyFont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164" fontId="2" fillId="5" borderId="0" xfId="1" applyNumberFormat="1" applyFont="1" applyFill="1" applyAlignment="1">
      <alignment horizontal="left"/>
    </xf>
    <xf numFmtId="164" fontId="6" fillId="0" borderId="0" xfId="1" applyNumberFormat="1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164" fontId="7" fillId="2" borderId="0" xfId="1" applyNumberFormat="1" applyFont="1" applyFill="1" applyAlignment="1">
      <alignment horizontal="left"/>
    </xf>
    <xf numFmtId="164" fontId="4" fillId="6" borderId="0" xfId="1" applyNumberFormat="1" applyFont="1" applyFill="1" applyAlignment="1">
      <alignment horizontal="left"/>
    </xf>
    <xf numFmtId="164" fontId="2" fillId="6" borderId="0" xfId="1" applyNumberFormat="1" applyFont="1" applyFill="1" applyAlignment="1">
      <alignment horizontal="left"/>
    </xf>
    <xf numFmtId="164" fontId="2" fillId="0" borderId="0" xfId="1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DF36-F46E-4C20-B565-E4603082083F}">
  <dimension ref="A1:T33"/>
  <sheetViews>
    <sheetView tabSelected="1" workbookViewId="0">
      <selection activeCell="F34" sqref="F34"/>
    </sheetView>
  </sheetViews>
  <sheetFormatPr defaultColWidth="8.7109375" defaultRowHeight="15.75" x14ac:dyDescent="0.25"/>
  <cols>
    <col min="1" max="1" width="15.85546875" style="2" customWidth="1"/>
    <col min="2" max="2" width="19.5703125" style="2" customWidth="1"/>
    <col min="3" max="3" width="14.85546875" style="2" bestFit="1" customWidth="1"/>
    <col min="4" max="4" width="9.28515625" style="2" customWidth="1"/>
    <col min="5" max="5" width="9.85546875" style="2" bestFit="1" customWidth="1"/>
    <col min="6" max="6" width="18.5703125" style="2" customWidth="1"/>
    <col min="7" max="7" width="12.28515625" style="2" bestFit="1" customWidth="1"/>
    <col min="8" max="8" width="7.5703125" style="2" bestFit="1" customWidth="1"/>
    <col min="9" max="9" width="9.85546875" style="2" bestFit="1" customWidth="1"/>
    <col min="10" max="10" width="12.42578125" style="2" bestFit="1" customWidth="1"/>
    <col min="11" max="11" width="18.42578125" style="2" customWidth="1"/>
    <col min="12" max="12" width="12.28515625" style="2" bestFit="1" customWidth="1"/>
    <col min="13" max="13" width="8.7109375" style="2"/>
    <col min="14" max="14" width="8" style="2" bestFit="1" customWidth="1"/>
    <col min="15" max="15" width="10.140625" style="2" bestFit="1" customWidth="1"/>
    <col min="16" max="16" width="14.85546875" style="2" customWidth="1"/>
    <col min="17" max="18" width="12.42578125" style="2" bestFit="1" customWidth="1"/>
    <col min="19" max="19" width="11.140625" style="2" customWidth="1"/>
    <col min="20" max="16384" width="8.7109375" style="2"/>
  </cols>
  <sheetData>
    <row r="1" spans="1:20" x14ac:dyDescent="0.25">
      <c r="A1" s="1" t="s">
        <v>17</v>
      </c>
    </row>
    <row r="3" spans="1:20" ht="18" x14ac:dyDescent="0.4">
      <c r="A3" s="15" t="s">
        <v>22</v>
      </c>
      <c r="S3" s="1"/>
      <c r="T3" s="1"/>
    </row>
    <row r="4" spans="1:20" x14ac:dyDescent="0.25">
      <c r="A4" s="2" t="s">
        <v>7</v>
      </c>
      <c r="C4" s="1">
        <v>1200</v>
      </c>
      <c r="S4" s="1"/>
      <c r="T4" s="1"/>
    </row>
    <row r="5" spans="1:20" x14ac:dyDescent="0.25">
      <c r="A5" s="2" t="s">
        <v>33</v>
      </c>
      <c r="C5" s="1">
        <v>1400</v>
      </c>
      <c r="S5" s="1"/>
      <c r="T5" s="1"/>
    </row>
    <row r="6" spans="1:20" ht="4.5" customHeight="1" x14ac:dyDescent="0.25">
      <c r="A6" s="18"/>
      <c r="B6" s="18"/>
      <c r="C6" s="19"/>
      <c r="D6" s="18"/>
      <c r="S6" s="1"/>
      <c r="T6" s="1"/>
    </row>
    <row r="7" spans="1:20" x14ac:dyDescent="0.25">
      <c r="A7" s="2" t="s">
        <v>12</v>
      </c>
      <c r="C7" s="2">
        <f>C5*(D7)</f>
        <v>1680</v>
      </c>
      <c r="D7" s="3">
        <v>1.2</v>
      </c>
      <c r="P7" s="1"/>
    </row>
    <row r="8" spans="1:20" x14ac:dyDescent="0.25">
      <c r="A8" s="2" t="s">
        <v>32</v>
      </c>
      <c r="C8" s="2">
        <f>C5*(D8)</f>
        <v>2100</v>
      </c>
      <c r="D8" s="3">
        <v>1.5</v>
      </c>
    </row>
    <row r="9" spans="1:20" x14ac:dyDescent="0.25">
      <c r="A9" s="2" t="s">
        <v>37</v>
      </c>
      <c r="C9" s="2">
        <f>D9*C5</f>
        <v>1260</v>
      </c>
      <c r="D9" s="3">
        <v>0.9</v>
      </c>
    </row>
    <row r="10" spans="1:20" x14ac:dyDescent="0.25">
      <c r="A10" s="2" t="s">
        <v>38</v>
      </c>
      <c r="C10" s="2">
        <f>D10*C5</f>
        <v>1120</v>
      </c>
      <c r="D10" s="3">
        <v>0.8</v>
      </c>
    </row>
    <row r="12" spans="1:20" s="1" customFormat="1" x14ac:dyDescent="0.25">
      <c r="A12" s="1" t="s">
        <v>28</v>
      </c>
      <c r="C12" s="20"/>
      <c r="D12" s="20"/>
      <c r="F12" s="1" t="s">
        <v>29</v>
      </c>
      <c r="H12" s="10"/>
      <c r="I12" s="10"/>
      <c r="K12" s="1" t="s">
        <v>30</v>
      </c>
      <c r="L12" s="7"/>
      <c r="M12" s="7"/>
      <c r="N12" s="10"/>
      <c r="O12" s="10"/>
    </row>
    <row r="13" spans="1:20" s="1" customFormat="1" x14ac:dyDescent="0.25">
      <c r="A13" s="4" t="s">
        <v>24</v>
      </c>
      <c r="B13" s="4" t="s">
        <v>13</v>
      </c>
      <c r="C13" s="4" t="s">
        <v>8</v>
      </c>
      <c r="D13" s="4" t="s">
        <v>14</v>
      </c>
      <c r="F13" s="4" t="s">
        <v>24</v>
      </c>
      <c r="G13" s="4" t="s">
        <v>13</v>
      </c>
      <c r="H13" s="4" t="s">
        <v>8</v>
      </c>
      <c r="I13" s="4" t="s">
        <v>14</v>
      </c>
      <c r="K13" s="4" t="s">
        <v>24</v>
      </c>
      <c r="L13" s="14" t="s">
        <v>13</v>
      </c>
      <c r="M13" s="14" t="s">
        <v>8</v>
      </c>
      <c r="N13" s="14" t="s">
        <v>21</v>
      </c>
      <c r="O13" s="14" t="s">
        <v>9</v>
      </c>
    </row>
    <row r="14" spans="1:20" s="7" customFormat="1" x14ac:dyDescent="0.25">
      <c r="A14" s="1" t="s">
        <v>25</v>
      </c>
      <c r="B14" s="1">
        <v>1000</v>
      </c>
      <c r="F14" s="1" t="s">
        <v>36</v>
      </c>
      <c r="G14" s="7">
        <v>0</v>
      </c>
      <c r="K14" s="1" t="s">
        <v>36</v>
      </c>
      <c r="L14" s="7">
        <v>1000</v>
      </c>
    </row>
    <row r="15" spans="1:20" x14ac:dyDescent="0.25">
      <c r="A15" s="2" t="s">
        <v>0</v>
      </c>
      <c r="B15" s="2">
        <v>2000</v>
      </c>
      <c r="C15" s="2">
        <f>MAX(7%*(B15-$B$14),0)</f>
        <v>70</v>
      </c>
      <c r="F15" s="2" t="s">
        <v>0</v>
      </c>
      <c r="G15" s="2">
        <v>3000</v>
      </c>
      <c r="H15" s="2">
        <f>MAX(7%*(G15-$G$14),0)</f>
        <v>210.00000000000003</v>
      </c>
      <c r="K15" s="2" t="s">
        <v>0</v>
      </c>
      <c r="L15" s="2">
        <v>1200</v>
      </c>
      <c r="M15" s="2">
        <f>MAX(7%*(L15-$L$14),0)</f>
        <v>14.000000000000002</v>
      </c>
      <c r="O15" s="2">
        <f>0.05*L15</f>
        <v>60</v>
      </c>
    </row>
    <row r="16" spans="1:20" x14ac:dyDescent="0.25">
      <c r="A16" s="2" t="s">
        <v>1</v>
      </c>
      <c r="B16" s="2">
        <v>2500</v>
      </c>
      <c r="C16" s="2">
        <f t="shared" ref="C16:C19" si="0">MAX(7%*(B16-$B$14),0)</f>
        <v>105.00000000000001</v>
      </c>
      <c r="F16" s="2" t="s">
        <v>1</v>
      </c>
      <c r="G16" s="2">
        <v>5000</v>
      </c>
      <c r="H16" s="2">
        <f>MAX(7%*(G16-$G$14),0)</f>
        <v>350.00000000000006</v>
      </c>
      <c r="K16" s="2" t="s">
        <v>1</v>
      </c>
      <c r="L16" s="2">
        <v>1000</v>
      </c>
      <c r="M16" s="2">
        <f>MAX(7%*(L16-$L$14),0)</f>
        <v>0</v>
      </c>
      <c r="O16" s="2">
        <f t="shared" ref="O16:O21" si="1">0.05*L16</f>
        <v>50</v>
      </c>
    </row>
    <row r="17" spans="1:19" x14ac:dyDescent="0.25">
      <c r="A17" s="2" t="s">
        <v>2</v>
      </c>
      <c r="B17" s="2">
        <v>3000</v>
      </c>
      <c r="C17" s="2">
        <f t="shared" si="0"/>
        <v>140</v>
      </c>
      <c r="D17" s="2">
        <f>MAX(7%*(B17-$B$14),0)</f>
        <v>140</v>
      </c>
      <c r="F17" s="2" t="s">
        <v>2</v>
      </c>
      <c r="G17" s="2">
        <v>4000</v>
      </c>
      <c r="H17" s="2">
        <f>MAX(7%*(G17-$G$14),0)</f>
        <v>280</v>
      </c>
      <c r="I17" s="2">
        <f>MAX(7%*(G17-$G$14),0)</f>
        <v>280</v>
      </c>
      <c r="K17" s="2" t="s">
        <v>2</v>
      </c>
      <c r="L17" s="2">
        <v>2000</v>
      </c>
      <c r="M17" s="2">
        <f>MAX(7%*(L17-$L$14),0)</f>
        <v>70</v>
      </c>
      <c r="N17" s="2">
        <f>MAX(7%*(L17-$L$14),0)</f>
        <v>70</v>
      </c>
      <c r="O17" s="2">
        <f t="shared" si="1"/>
        <v>100</v>
      </c>
    </row>
    <row r="18" spans="1:19" x14ac:dyDescent="0.25">
      <c r="A18" s="2" t="s">
        <v>3</v>
      </c>
      <c r="B18" s="2">
        <v>4000</v>
      </c>
      <c r="C18" s="2">
        <f t="shared" si="0"/>
        <v>210.00000000000003</v>
      </c>
      <c r="D18" s="2">
        <f t="shared" ref="D18:D20" si="2">MAX(7%*(B18-$B$14),0)</f>
        <v>210.00000000000003</v>
      </c>
      <c r="F18" s="2" t="s">
        <v>3</v>
      </c>
      <c r="G18" s="2">
        <v>5000</v>
      </c>
      <c r="H18" s="2">
        <f>MAX(7%*(G18-$G$14),0)</f>
        <v>350.00000000000006</v>
      </c>
      <c r="I18" s="2">
        <f>MAX(7%*(G18-$G$14),0)</f>
        <v>350.00000000000006</v>
      </c>
      <c r="K18" s="2" t="s">
        <v>3</v>
      </c>
      <c r="L18" s="2">
        <v>2500</v>
      </c>
      <c r="M18" s="2">
        <f>MAX(7%*(L18-$L$14),0)</f>
        <v>105.00000000000001</v>
      </c>
      <c r="N18" s="2">
        <f>MAX(7%*(L18-$L$14),0)</f>
        <v>105.00000000000001</v>
      </c>
      <c r="O18" s="2">
        <f t="shared" si="1"/>
        <v>125</v>
      </c>
    </row>
    <row r="19" spans="1:19" x14ac:dyDescent="0.25">
      <c r="A19" s="2" t="s">
        <v>4</v>
      </c>
      <c r="B19" s="2">
        <v>6000</v>
      </c>
      <c r="C19" s="2">
        <f t="shared" si="0"/>
        <v>350.00000000000006</v>
      </c>
      <c r="D19" s="2">
        <f t="shared" si="2"/>
        <v>350.00000000000006</v>
      </c>
      <c r="F19" s="2" t="s">
        <v>4</v>
      </c>
      <c r="G19" s="2">
        <v>3000</v>
      </c>
      <c r="H19" s="2">
        <f>MAX(7%*(G19-$G$14),0)</f>
        <v>210.00000000000003</v>
      </c>
      <c r="I19" s="2">
        <f>MAX(7%*(G19-$G$14),0)</f>
        <v>210.00000000000003</v>
      </c>
      <c r="K19" s="2" t="s">
        <v>4</v>
      </c>
      <c r="L19" s="2">
        <v>4000</v>
      </c>
      <c r="M19" s="2">
        <f>MAX(7%*(L19-$L$14),0)</f>
        <v>210.00000000000003</v>
      </c>
      <c r="N19" s="2">
        <f>MAX(7%*(L19-$L$14),0)</f>
        <v>210.00000000000003</v>
      </c>
      <c r="O19" s="2">
        <f t="shared" si="1"/>
        <v>200</v>
      </c>
    </row>
    <row r="20" spans="1:19" x14ac:dyDescent="0.25">
      <c r="A20" s="2" t="s">
        <v>5</v>
      </c>
      <c r="B20" s="2">
        <v>9000</v>
      </c>
      <c r="C20" s="17" t="s">
        <v>23</v>
      </c>
      <c r="D20" s="2">
        <f t="shared" si="2"/>
        <v>560</v>
      </c>
      <c r="F20" s="2" t="s">
        <v>5</v>
      </c>
      <c r="G20" s="2">
        <v>3500</v>
      </c>
      <c r="H20" s="5"/>
      <c r="I20" s="2">
        <f>MAX(7%*(G20-$G$14),0)</f>
        <v>245.00000000000003</v>
      </c>
      <c r="K20" s="2" t="s">
        <v>5</v>
      </c>
      <c r="L20" s="2">
        <v>5000</v>
      </c>
      <c r="M20" s="5"/>
      <c r="N20" s="2">
        <f>MAX(7%*(L20-$L$14),0)</f>
        <v>280</v>
      </c>
      <c r="O20" s="2">
        <f t="shared" si="1"/>
        <v>250</v>
      </c>
    </row>
    <row r="21" spans="1:19" x14ac:dyDescent="0.25">
      <c r="A21" s="2" t="s">
        <v>6</v>
      </c>
      <c r="B21" s="2">
        <v>13000</v>
      </c>
      <c r="D21" s="2">
        <f>D24-SUM(D14:D20)</f>
        <v>420</v>
      </c>
      <c r="F21" s="2" t="s">
        <v>6</v>
      </c>
      <c r="G21" s="2">
        <v>3500</v>
      </c>
      <c r="I21" s="2">
        <f>MAX(7%*(G21-$G$14),0)</f>
        <v>245.00000000000003</v>
      </c>
      <c r="K21" s="2" t="s">
        <v>6</v>
      </c>
      <c r="L21" s="2">
        <v>9000</v>
      </c>
      <c r="N21" s="2">
        <f>MAX(7%*(L21-$L$14),0)</f>
        <v>560</v>
      </c>
      <c r="O21" s="2">
        <f t="shared" si="1"/>
        <v>450</v>
      </c>
    </row>
    <row r="22" spans="1:19" x14ac:dyDescent="0.25">
      <c r="A22" s="2" t="s">
        <v>10</v>
      </c>
      <c r="B22" s="8"/>
      <c r="D22" s="13"/>
      <c r="F22" s="12" t="s">
        <v>10</v>
      </c>
      <c r="G22" s="12"/>
      <c r="H22" s="12"/>
      <c r="I22" s="13"/>
      <c r="K22" s="2" t="s">
        <v>10</v>
      </c>
      <c r="L22" s="2">
        <v>10000</v>
      </c>
      <c r="M22" s="16"/>
      <c r="N22" s="5"/>
      <c r="O22" s="2">
        <f>0.05*L22</f>
        <v>500</v>
      </c>
    </row>
    <row r="23" spans="1:19" x14ac:dyDescent="0.25">
      <c r="A23" s="11" t="s">
        <v>11</v>
      </c>
      <c r="B23" s="11"/>
      <c r="C23" s="11"/>
      <c r="D23" s="11"/>
      <c r="F23" s="11" t="s">
        <v>11</v>
      </c>
      <c r="G23" s="11"/>
      <c r="H23" s="11"/>
      <c r="I23" s="11"/>
      <c r="K23" s="11" t="s">
        <v>11</v>
      </c>
      <c r="L23" s="11">
        <v>12000</v>
      </c>
      <c r="M23" s="11"/>
      <c r="N23" s="11"/>
      <c r="O23" s="11">
        <f>O24-SUM(O15:O22)</f>
        <v>365</v>
      </c>
    </row>
    <row r="24" spans="1:19" x14ac:dyDescent="0.25">
      <c r="A24" s="1" t="s">
        <v>16</v>
      </c>
      <c r="C24" s="2">
        <f>C7</f>
        <v>1680</v>
      </c>
      <c r="D24" s="2">
        <f>C7</f>
        <v>1680</v>
      </c>
      <c r="F24" s="1" t="s">
        <v>16</v>
      </c>
      <c r="H24" s="2">
        <f>C7</f>
        <v>1680</v>
      </c>
      <c r="I24" s="2">
        <f>C7</f>
        <v>1680</v>
      </c>
      <c r="K24" s="1" t="s">
        <v>16</v>
      </c>
      <c r="M24" s="2">
        <f>C7</f>
        <v>1680</v>
      </c>
      <c r="N24" s="2">
        <f>C7</f>
        <v>1680</v>
      </c>
      <c r="O24" s="2">
        <f>C8</f>
        <v>2100</v>
      </c>
    </row>
    <row r="25" spans="1:19" x14ac:dyDescent="0.25">
      <c r="A25" s="1" t="s">
        <v>15</v>
      </c>
      <c r="C25" s="6">
        <f>SUM(C15:C21)</f>
        <v>875</v>
      </c>
      <c r="D25" s="7">
        <f>SUM(D15:D21)</f>
        <v>1680</v>
      </c>
      <c r="F25" s="1" t="s">
        <v>15</v>
      </c>
      <c r="H25" s="1">
        <f>SUM(H15:H21)</f>
        <v>1400.0000000000002</v>
      </c>
      <c r="I25" s="6">
        <f>SUM(I15:I21)</f>
        <v>1330</v>
      </c>
      <c r="K25" s="1" t="s">
        <v>15</v>
      </c>
      <c r="M25" s="6">
        <f>SUM(M15:M23)</f>
        <v>399</v>
      </c>
      <c r="N25" s="7">
        <f>SUM(N15:N23)</f>
        <v>1225</v>
      </c>
      <c r="O25" s="1">
        <f>SUM(O15:O23)</f>
        <v>2100</v>
      </c>
    </row>
    <row r="26" spans="1:19" x14ac:dyDescent="0.25">
      <c r="S26" s="1"/>
    </row>
    <row r="28" spans="1:19" ht="18" x14ac:dyDescent="0.4">
      <c r="A28" s="15" t="s">
        <v>27</v>
      </c>
    </row>
    <row r="29" spans="1:19" x14ac:dyDescent="0.25">
      <c r="A29" s="7" t="s">
        <v>19</v>
      </c>
      <c r="B29" s="2" t="s">
        <v>18</v>
      </c>
      <c r="P29" s="1"/>
    </row>
    <row r="30" spans="1:19" x14ac:dyDescent="0.25">
      <c r="A30" s="7" t="s">
        <v>20</v>
      </c>
      <c r="B30" s="2" t="s">
        <v>34</v>
      </c>
      <c r="P30" s="1"/>
    </row>
    <row r="31" spans="1:19" x14ac:dyDescent="0.25">
      <c r="A31" s="9" t="s">
        <v>23</v>
      </c>
      <c r="B31" s="2" t="s">
        <v>31</v>
      </c>
    </row>
    <row r="32" spans="1:19" x14ac:dyDescent="0.25">
      <c r="A32" s="2" t="s">
        <v>26</v>
      </c>
      <c r="B32" s="2" t="s">
        <v>39</v>
      </c>
    </row>
    <row r="33" spans="1:1" x14ac:dyDescent="0.25">
      <c r="A33" s="2" t="s">
        <v>35</v>
      </c>
    </row>
  </sheetData>
  <mergeCells count="1">
    <mergeCell ref="C12:D12"/>
  </mergeCells>
  <phoneticPr fontId="1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720E9DD2EC7479F0365D2B84DE3CC" ma:contentTypeVersion="17" ma:contentTypeDescription="Create a new document." ma:contentTypeScope="" ma:versionID="e742693f14e909f580cfc0772b8097b1">
  <xsd:schema xmlns:xsd="http://www.w3.org/2001/XMLSchema" xmlns:xs="http://www.w3.org/2001/XMLSchema" xmlns:p="http://schemas.microsoft.com/office/2006/metadata/properties" xmlns:ns2="787ef488-6323-4201-89c6-ba3ff938174d" xmlns:ns3="596d234f-2661-477d-bd08-d17d1fe23bbf" targetNamespace="http://schemas.microsoft.com/office/2006/metadata/properties" ma:root="true" ma:fieldsID="a75a61028fa730444d6468edb06e8bf9" ns2:_="" ns3:_="">
    <xsd:import namespace="787ef488-6323-4201-89c6-ba3ff938174d"/>
    <xsd:import namespace="596d234f-2661-477d-bd08-d17d1fe23b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ef488-6323-4201-89c6-ba3ff93817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42b59f-5ca6-48d5-bb9b-3fae687fd128}" ma:internalName="TaxCatchAll" ma:showField="CatchAllData" ma:web="787ef488-6323-4201-89c6-ba3ff93817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d234f-2661-477d-bd08-d17d1fe23b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a111455-114d-49f0-9458-12544ab5d3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87ef488-6323-4201-89c6-ba3ff938174d">2VTVXEE526PJ-1833488431-584799</_dlc_DocId>
    <TaxCatchAll xmlns="787ef488-6323-4201-89c6-ba3ff938174d" xsi:nil="true"/>
    <lcf76f155ced4ddcb4097134ff3c332f xmlns="596d234f-2661-477d-bd08-d17d1fe23bbf">
      <Terms xmlns="http://schemas.microsoft.com/office/infopath/2007/PartnerControls"/>
    </lcf76f155ced4ddcb4097134ff3c332f>
    <_dlc_DocIdUrl xmlns="787ef488-6323-4201-89c6-ba3ff938174d">
      <Url>https://birdf.sharepoint.com/sites/Internal/_layouts/15/DocIdRedir.aspx?ID=2VTVXEE526PJ-1833488431-584799</Url>
      <Description>2VTVXEE526PJ-1833488431-584799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81660E-0432-475C-83C8-C76B4EA46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ef488-6323-4201-89c6-ba3ff938174d"/>
    <ds:schemaRef ds:uri="596d234f-2661-477d-bd08-d17d1fe23b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FB5765-B513-43D0-AB76-E2CF9A1253DA}">
  <ds:schemaRefs>
    <ds:schemaRef ds:uri="http://schemas.microsoft.com/office/2006/metadata/properties"/>
    <ds:schemaRef ds:uri="http://schemas.microsoft.com/office/infopath/2007/PartnerControls"/>
    <ds:schemaRef ds:uri="787ef488-6323-4201-89c6-ba3ff938174d"/>
    <ds:schemaRef ds:uri="596d234f-2661-477d-bd08-d17d1fe23bbf"/>
  </ds:schemaRefs>
</ds:datastoreItem>
</file>

<file path=customXml/itemProps3.xml><?xml version="1.0" encoding="utf-8"?>
<ds:datastoreItem xmlns:ds="http://schemas.openxmlformats.org/officeDocument/2006/customXml" ds:itemID="{59B0E216-2ED3-4E34-A368-952D6EDF58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A0D536-A785-44FD-84B2-7C09C3B2AF5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Jaron Lotan</dc:creator>
  <cp:lastModifiedBy>Jaron Lotan</cp:lastModifiedBy>
  <dcterms:created xsi:type="dcterms:W3CDTF">2025-01-06T15:08:04Z</dcterms:created>
  <dcterms:modified xsi:type="dcterms:W3CDTF">2025-01-14T19:11:32Z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0x0101000CA720E9DD2EC7479F0365D2B84DE3CC</vt:lpwstr>
  </property>
  <property fmtid="{D5CDD505-2E9C-101B-9397-08002B2CF9AE}" pid="3" name="_dlc_DocIdItemGuid">
    <vt:lpwstr>0f95b1f9-f4ee-40a9-b8d6-cb6db175055b</vt:lpwstr>
  </property>
  <property fmtid="{D5CDD505-2E9C-101B-9397-08002B2CF9AE}" pid="4" name="MediaServiceImageTags">
    <vt:lpwstr/>
  </property>
</Properties>
</file>